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oi\MONEO Dropbox\MONEO Projets\191_Croix-Monet\II_PROJET\3_PRODUCTION\3_METRE\"/>
    </mc:Choice>
  </mc:AlternateContent>
  <xr:revisionPtr revIDLastSave="0" documentId="13_ncr:1_{DD4F5ED4-A6BD-4F4F-A987-CD5DA012691E}" xr6:coauthVersionLast="47" xr6:coauthVersionMax="47" xr10:uidLastSave="{00000000-0000-0000-0000-000000000000}"/>
  <bookViews>
    <workbookView xWindow="390" yWindow="390" windowWidth="28800" windowHeight="13335" xr2:uid="{00000000-000D-0000-FFFF-FFFF00000000}"/>
  </bookViews>
  <sheets>
    <sheet name="Métré vierge" sheetId="8" r:id="rId1"/>
    <sheet name="Métré rapport" sheetId="9" r:id="rId2"/>
  </sheets>
  <definedNames>
    <definedName name="Print_Area" localSheetId="1">'Métré rapport'!$A$8:$E$74</definedName>
    <definedName name="Print_Area" localSheetId="0">'Métré vierge'!$A$8:$G$74</definedName>
    <definedName name="_xlnm.Print_Area" localSheetId="1">'Métré rapport'!$A$2:$E$71</definedName>
    <definedName name="_xlnm.Print_Area" localSheetId="0">'Métré vierge'!$A$12:$H$74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9" l="1"/>
  <c r="E57" i="9" s="1"/>
  <c r="E53" i="9"/>
  <c r="E18" i="9" s="1"/>
  <c r="E48" i="9"/>
  <c r="E47" i="9"/>
  <c r="E14" i="9"/>
  <c r="E13" i="9"/>
  <c r="G70" i="8"/>
  <c r="G66" i="8"/>
  <c r="G65" i="8"/>
  <c r="G64" i="8"/>
  <c r="G63" i="8"/>
  <c r="G62" i="8"/>
  <c r="G61" i="8"/>
  <c r="G60" i="8"/>
  <c r="G59" i="8"/>
  <c r="E56" i="8"/>
  <c r="E57" i="8" s="1"/>
  <c r="G54" i="8"/>
  <c r="E53" i="8"/>
  <c r="G53" i="8" s="1"/>
  <c r="G52" i="8"/>
  <c r="G51" i="8"/>
  <c r="G50" i="8"/>
  <c r="G49" i="8"/>
  <c r="E48" i="8"/>
  <c r="G48" i="8" s="1"/>
  <c r="E47" i="8"/>
  <c r="G47" i="8" s="1"/>
  <c r="G40" i="8"/>
  <c r="G39" i="8"/>
  <c r="G38" i="8"/>
  <c r="G37" i="8"/>
  <c r="G36" i="8"/>
  <c r="G34" i="8"/>
  <c r="G33" i="8"/>
  <c r="G32" i="8"/>
  <c r="G30" i="8"/>
  <c r="G29" i="8"/>
  <c r="G28" i="8"/>
  <c r="G27" i="8"/>
  <c r="G24" i="8"/>
  <c r="G23" i="8"/>
  <c r="G20" i="8"/>
  <c r="G19" i="8"/>
  <c r="G17" i="8"/>
  <c r="G16" i="8"/>
  <c r="E14" i="8"/>
  <c r="G14" i="8" s="1"/>
  <c r="E13" i="8"/>
  <c r="G10" i="8"/>
  <c r="E15" i="9" l="1"/>
  <c r="E44" i="9"/>
  <c r="E58" i="9"/>
  <c r="E15" i="8"/>
  <c r="E18" i="8"/>
  <c r="G18" i="8" s="1"/>
  <c r="E58" i="8"/>
  <c r="G58" i="8" s="1"/>
  <c r="G57" i="8"/>
  <c r="E44" i="8"/>
  <c r="G15" i="8"/>
  <c r="H41" i="8"/>
  <c r="H11" i="8"/>
  <c r="G13" i="8"/>
  <c r="H21" i="8" s="1"/>
  <c r="G56" i="8"/>
  <c r="E45" i="9" l="1"/>
  <c r="E45" i="8"/>
  <c r="G44" i="8"/>
  <c r="E46" i="9" l="1"/>
  <c r="G45" i="8"/>
  <c r="E46" i="8"/>
  <c r="G46" i="8" s="1"/>
  <c r="G72" i="8" l="1"/>
  <c r="G73" i="8" s="1"/>
  <c r="G74" i="8" s="1"/>
  <c r="H67" i="8"/>
</calcChain>
</file>

<file path=xl/sharedStrings.xml><?xml version="1.0" encoding="utf-8"?>
<sst xmlns="http://schemas.openxmlformats.org/spreadsheetml/2006/main" count="417" uniqueCount="122">
  <si>
    <r>
      <rPr>
        <b/>
        <i/>
        <sz val="8"/>
        <rFont val="Arial-BoldItalicMT"/>
        <family val="2"/>
      </rPr>
      <t>TOTAL TTC</t>
    </r>
  </si>
  <si>
    <t>Sur Nef</t>
  </si>
  <si>
    <t>Charpente en dépose repose</t>
  </si>
  <si>
    <t>Charpente neuve en chêne</t>
  </si>
  <si>
    <t>Clocheton</t>
  </si>
  <si>
    <t>Charpente assemblée à entailles simples</t>
  </si>
  <si>
    <t>Installation de chantier</t>
  </si>
  <si>
    <t>FFT</t>
  </si>
  <si>
    <t>N°</t>
  </si>
  <si>
    <t>DESIGNATION DES OUVRAGES</t>
  </si>
  <si>
    <t>Qtés prévues</t>
  </si>
  <si>
    <r>
      <rPr>
        <b/>
        <sz val="8"/>
        <rFont val="Lato Regular"/>
      </rPr>
      <t>Prix
Unitaires</t>
    </r>
  </si>
  <si>
    <r>
      <rPr>
        <b/>
        <sz val="8"/>
        <rFont val="Lato Regular"/>
      </rPr>
      <t>Montant Total
HT Prévu</t>
    </r>
  </si>
  <si>
    <t>Uté</t>
  </si>
  <si>
    <t>m2</t>
  </si>
  <si>
    <t>ens.</t>
  </si>
  <si>
    <t>m3</t>
  </si>
  <si>
    <t>ml</t>
  </si>
  <si>
    <t>ens</t>
  </si>
  <si>
    <t>Charpente assembléses à entailles double</t>
  </si>
  <si>
    <t>Traitement des bois conservés</t>
  </si>
  <si>
    <t>Restitution de la civière support</t>
  </si>
  <si>
    <t>Restitution du fut en chêne à  l'identique</t>
  </si>
  <si>
    <t>Restitution du clocheton à l'identique</t>
  </si>
  <si>
    <t>Restitution des volets d'abats sons en Afzalé doussié</t>
  </si>
  <si>
    <t>Mise en peinture des bois apparents</t>
  </si>
  <si>
    <t>Voligeage 25x100 en SRN traité</t>
  </si>
  <si>
    <t>Fourniture d'ardoises 30x20 4,5 mm d'épaisseur d'Espagne</t>
  </si>
  <si>
    <t>Pose d'ardoises 30x20 aux clous cuivres</t>
  </si>
  <si>
    <t>Taille de doublis en egout</t>
  </si>
  <si>
    <t>Façon d'arêtier fermé en ardoises cis noquet plomb dissimulés</t>
  </si>
  <si>
    <t>Façon  de  noue  fermée  en  ardoises  cis  noquet  plomb  trapézoidaux dissimulés</t>
  </si>
  <si>
    <t>Façon de rive à tasseaux en raccordement toiture voisine</t>
  </si>
  <si>
    <t>Façon de faitage trois pièces zinc quartz</t>
  </si>
  <si>
    <t>Fourntiure et pose de passe corde plomb</t>
  </si>
  <si>
    <t>Fourniture et pose de gouttière demi ronde de 33  zinc quartz</t>
  </si>
  <si>
    <t>Fourniture et pose de descente EP en zinc diamètre 100</t>
  </si>
  <si>
    <t>Clocheton et fut</t>
  </si>
  <si>
    <t>Voligeage 25 100 en SRN traité</t>
  </si>
  <si>
    <t>Façon raccord plomb entre toiture nef et fut du clocheton</t>
  </si>
  <si>
    <t>Rehabilitation de la croix, repose</t>
  </si>
  <si>
    <t>Fourniture et pose coq neuf au modèle en cuivre patiné</t>
  </si>
  <si>
    <t>Calotte sommitale en plomb</t>
  </si>
  <si>
    <t>Bande de filet plomb en tete du fut</t>
  </si>
  <si>
    <t>Couverture plomb de la terrase sous cloche, cis trappe</t>
  </si>
  <si>
    <t>QP</t>
  </si>
  <si>
    <t xml:space="preserve">Dépose couverture amiante ciment losangés                                               </t>
  </si>
  <si>
    <t xml:space="preserve">Dépose couverture ardoises naturelles                                                          </t>
  </si>
  <si>
    <t xml:space="preserve">Dépose support voliges et lattes  de couverture                                            </t>
  </si>
  <si>
    <t xml:space="preserve">Evacuation Amiante                                                                                         </t>
  </si>
  <si>
    <t xml:space="preserve">Evacuation gravois                                                                                           </t>
  </si>
  <si>
    <t xml:space="preserve">Dépose des Gouttières et évacuation au DP                                                 </t>
  </si>
  <si>
    <t xml:space="preserve">Dépose en conservation croix et coq                                                              </t>
  </si>
  <si>
    <t xml:space="preserve">Bachage des parties découvertes                                                                   </t>
  </si>
  <si>
    <t xml:space="preserve">Dépose du clocheton pour enlèvement en atelier et diagnostic                     </t>
  </si>
  <si>
    <t xml:space="preserve">Examen et relevé des ouvrages existants                                                 </t>
  </si>
  <si>
    <t xml:space="preserve">Charpente assemblée à entailles simple                                                       </t>
  </si>
  <si>
    <t xml:space="preserve">Charpente assemblée à entailles doubles                                                      </t>
  </si>
  <si>
    <t xml:space="preserve">Rechevillage                                                                                                     </t>
  </si>
  <si>
    <t xml:space="preserve">Reprises d'assemblages                                                                                 </t>
  </si>
  <si>
    <t>pce</t>
  </si>
  <si>
    <t>fft</t>
  </si>
  <si>
    <t>TOTAL HT</t>
  </si>
  <si>
    <t>TVA 6%</t>
  </si>
  <si>
    <t>Estimation travaux de charpente </t>
  </si>
  <si>
    <t>Nef</t>
  </si>
  <si>
    <t xml:space="preserve">Dépose </t>
  </si>
  <si>
    <t>Estimation travaux de couverture</t>
  </si>
  <si>
    <t>RESTAURATION CHAPELLE DE LA CROIX MONET</t>
  </si>
  <si>
    <t>Bordereau estimatif de travaux</t>
  </si>
  <si>
    <t>BORDEREAU GENERAL DETAILLE</t>
  </si>
  <si>
    <t>Estimation travaux de cloche</t>
  </si>
  <si>
    <t>Cloche</t>
  </si>
  <si>
    <t>Remise en état</t>
  </si>
  <si>
    <t>PG</t>
  </si>
  <si>
    <t>Sous-total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</si>
  <si>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</si>
  <si>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</si>
  <si>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</si>
  <si>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</si>
  <si>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</si>
  <si>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</si>
  <si>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</si>
  <si>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</si>
  <si>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</si>
  <si>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</si>
  <si>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4.1</t>
  </si>
  <si>
    <t>4.2</t>
  </si>
  <si>
    <t>4.3</t>
  </si>
  <si>
    <t>4.4</t>
  </si>
  <si>
    <t>3.4</t>
  </si>
  <si>
    <t>4.5</t>
  </si>
  <si>
    <t>4.6</t>
  </si>
  <si>
    <t>4.7</t>
  </si>
  <si>
    <t>4.8</t>
  </si>
  <si>
    <t>4.9</t>
  </si>
  <si>
    <t>4.10</t>
  </si>
  <si>
    <t>4.11</t>
  </si>
  <si>
    <t>4.12</t>
  </si>
  <si>
    <t>3.3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</si>
  <si>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</si>
  <si>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</si>
  <si>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</si>
  <si>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</si>
  <si>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</si>
  <si>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</si>
  <si>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</si>
  <si>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</si>
  <si>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</si>
  <si>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</si>
  <si>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5.1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</si>
  <si>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</si>
  <si>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</si>
  <si>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</si>
  <si>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</si>
  <si>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</si>
  <si>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</si>
  <si>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</si>
  <si>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</si>
  <si>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</si>
  <si>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</si>
  <si>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 xml:space="preserve">Forfait pour l'ensemble des installations de chantier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</si>
</sst>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9">
    <font>
      <sz val="10"/>
      <color rgb="FF000000"/>
      <name val="Times New Roman"/>
      <charset val="204"/>
    </font>
    <font>
      <b/>
      <i/>
      <sz val="8"/>
      <name val="Arial-BoldItalicMT"/>
    </font>
    <font>
      <b/>
      <i/>
      <sz val="8"/>
      <name val="Arial-BoldItalicMT"/>
      <family val="2"/>
    </font>
    <font>
      <b/>
      <sz val="8"/>
      <name val="Lato Regular"/>
    </font>
    <font>
      <sz val="8"/>
      <name val="Lato Regular"/>
    </font>
    <font>
      <sz val="8"/>
      <color rgb="FF000000"/>
      <name val="Lato Regular"/>
    </font>
    <font>
      <b/>
      <sz val="8"/>
      <color rgb="FF000000"/>
      <name val="Lato Regular"/>
    </font>
    <font>
      <b/>
      <sz val="11"/>
      <name val="Lato Regular"/>
    </font>
    <font>
      <sz val="10"/>
      <color theme="0"/>
      <name val="Times New Roman"/>
      <family val="1"/>
    </font>
    <font>
      <b/>
      <sz val="10"/>
      <color theme="0"/>
      <name val="Lato Regular"/>
    </font>
    <font>
      <i/>
      <sz val="8"/>
      <color theme="0"/>
      <name val="Lato Regular"/>
    </font>
    <font>
      <b/>
      <sz val="12"/>
      <color theme="0"/>
      <name val="Lato Regular"/>
    </font>
    <font>
      <sz val="10"/>
      <color theme="1"/>
      <name val="Times New Roman"/>
      <family val="1"/>
    </font>
    <font>
      <i/>
      <sz val="8"/>
      <color theme="1"/>
      <name val="Lato Regular"/>
    </font>
    <font>
      <b/>
      <sz val="10"/>
      <color theme="1"/>
      <name val="Lato Regular"/>
    </font>
    <font>
      <b/>
      <sz val="8"/>
      <color theme="1"/>
      <name val="Lato Regular"/>
    </font>
    <font>
      <sz val="8"/>
      <color theme="6"/>
      <name val="Lato Regular"/>
    </font>
    <font>
      <sz val="8"/>
      <color theme="1"/>
      <name val="Lato Regular"/>
    </font>
    <font>
      <sz val="8"/>
      <color theme="0"/>
      <name val="Lato Regula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 indent="8"/>
    </xf>
    <xf numFmtId="0" fontId="3" fillId="0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2" fontId="5" fillId="0" borderId="7" xfId="0" applyNumberFormat="1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2" fontId="5" fillId="0" borderId="13" xfId="0" applyNumberFormat="1" applyFont="1" applyFill="1" applyBorder="1" applyAlignment="1">
      <alignment horizontal="center" vertical="top" shrinkToFit="1"/>
    </xf>
    <xf numFmtId="165" fontId="4" fillId="0" borderId="13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left" vertical="top" wrapText="1" indent="8"/>
    </xf>
    <xf numFmtId="0" fontId="3" fillId="0" borderId="7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/>
    </xf>
    <xf numFmtId="0" fontId="14" fillId="5" borderId="0" xfId="0" applyFont="1" applyFill="1" applyBorder="1" applyAlignment="1">
      <alignment horizontal="left" vertical="top"/>
    </xf>
    <xf numFmtId="0" fontId="15" fillId="5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top" wrapText="1"/>
    </xf>
    <xf numFmtId="0" fontId="13" fillId="5" borderId="18" xfId="0" applyFont="1" applyFill="1" applyBorder="1" applyAlignment="1">
      <alignment horizontal="left" vertical="top"/>
    </xf>
    <xf numFmtId="0" fontId="14" fillId="5" borderId="18" xfId="0" applyFont="1" applyFill="1" applyBorder="1" applyAlignment="1">
      <alignment horizontal="left" vertical="top"/>
    </xf>
    <xf numFmtId="0" fontId="12" fillId="5" borderId="18" xfId="0" applyFont="1" applyFill="1" applyBorder="1" applyAlignment="1">
      <alignment horizontal="left" vertical="top"/>
    </xf>
    <xf numFmtId="0" fontId="14" fillId="5" borderId="19" xfId="0" applyFont="1" applyFill="1" applyBorder="1" applyAlignment="1">
      <alignment horizontal="center" vertical="top"/>
    </xf>
    <xf numFmtId="0" fontId="14" fillId="5" borderId="21" xfId="0" applyFont="1" applyFill="1" applyBorder="1" applyAlignment="1">
      <alignment horizontal="center" vertical="top"/>
    </xf>
    <xf numFmtId="0" fontId="13" fillId="5" borderId="23" xfId="0" applyFont="1" applyFill="1" applyBorder="1" applyAlignment="1">
      <alignment horizontal="left" vertical="top"/>
    </xf>
    <xf numFmtId="0" fontId="14" fillId="5" borderId="23" xfId="0" applyFont="1" applyFill="1" applyBorder="1" applyAlignment="1">
      <alignment horizontal="left" vertical="top"/>
    </xf>
    <xf numFmtId="0" fontId="12" fillId="5" borderId="23" xfId="0" applyFont="1" applyFill="1" applyBorder="1" applyAlignment="1">
      <alignment horizontal="left" vertical="top"/>
    </xf>
    <xf numFmtId="0" fontId="14" fillId="5" borderId="24" xfId="0" applyFont="1" applyFill="1" applyBorder="1" applyAlignment="1">
      <alignment horizontal="center" vertical="top"/>
    </xf>
    <xf numFmtId="2" fontId="16" fillId="0" borderId="7" xfId="0" applyNumberFormat="1" applyFont="1" applyFill="1" applyBorder="1" applyAlignment="1">
      <alignment horizontal="center" vertical="top" shrinkToFit="1"/>
    </xf>
    <xf numFmtId="165" fontId="2" fillId="0" borderId="8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165" fontId="1" fillId="0" borderId="7" xfId="0" applyNumberFormat="1" applyFont="1" applyFill="1" applyBorder="1" applyAlignment="1">
      <alignment horizontal="center" vertical="top" wrapText="1"/>
    </xf>
    <xf numFmtId="165" fontId="17" fillId="0" borderId="7" xfId="0" applyNumberFormat="1" applyFont="1" applyFill="1" applyBorder="1" applyAlignment="1">
      <alignment horizontal="center" vertical="top" wrapText="1"/>
    </xf>
    <xf numFmtId="2" fontId="17" fillId="0" borderId="7" xfId="0" applyNumberFormat="1" applyFont="1" applyFill="1" applyBorder="1" applyAlignment="1">
      <alignment horizontal="center" vertical="top" shrinkToFit="1"/>
    </xf>
    <xf numFmtId="164" fontId="17" fillId="0" borderId="7" xfId="0" applyNumberFormat="1" applyFont="1" applyFill="1" applyBorder="1" applyAlignment="1">
      <alignment horizontal="center" vertical="top" shrinkToFit="1"/>
    </xf>
    <xf numFmtId="0" fontId="15" fillId="2" borderId="7" xfId="0" applyFont="1" applyFill="1" applyBorder="1" applyAlignment="1">
      <alignment horizontal="center" vertical="center" wrapText="1"/>
    </xf>
    <xf numFmtId="165" fontId="18" fillId="4" borderId="11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12" fillId="5" borderId="17" xfId="0" applyFont="1" applyFill="1" applyBorder="1" applyAlignment="1">
      <alignment horizontal="center" vertical="top"/>
    </xf>
    <xf numFmtId="0" fontId="12" fillId="5" borderId="20" xfId="0" applyFont="1" applyFill="1" applyBorder="1" applyAlignment="1">
      <alignment horizontal="center" vertical="top"/>
    </xf>
    <xf numFmtId="0" fontId="12" fillId="5" borderId="22" xfId="0" applyFont="1" applyFill="1" applyBorder="1" applyAlignment="1">
      <alignment horizontal="center" vertical="top"/>
    </xf>
    <xf numFmtId="1" fontId="5" fillId="0" borderId="5" xfId="0" applyNumberFormat="1" applyFont="1" applyFill="1" applyBorder="1" applyAlignment="1">
      <alignment horizontal="center" vertical="top" shrinkToFit="1"/>
    </xf>
    <xf numFmtId="1" fontId="5" fillId="0" borderId="12" xfId="0" applyNumberFormat="1" applyFont="1" applyFill="1" applyBorder="1" applyAlignment="1">
      <alignment horizontal="center" vertical="top" shrinkToFi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top"/>
    </xf>
    <xf numFmtId="0" fontId="8" fillId="4" borderId="15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top" wrapText="1"/>
    </xf>
    <xf numFmtId="0" fontId="18" fillId="4" borderId="9" xfId="0" applyFont="1" applyFill="1" applyBorder="1" applyAlignment="1">
      <alignment horizontal="right" vertical="top" wrapText="1"/>
    </xf>
    <xf numFmtId="0" fontId="18" fillId="4" borderId="10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right" vertical="top" wrapText="1"/>
    </xf>
    <xf numFmtId="0" fontId="0" fillId="0" borderId="10" xfId="0" applyFill="1" applyBorder="1" applyAlignment="1">
      <alignment horizontal="right" vertical="top" wrapText="1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righ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34637</xdr:colOff>
      <xdr:row>7</xdr:row>
      <xdr:rowOff>159603</xdr:rowOff>
    </xdr:from>
    <xdr:ext cx="10795" cy="8033384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B204D23-1B87-47F6-B61C-4BB728D55D06}"/>
            </a:ext>
          </a:extLst>
        </xdr:cNvPr>
        <xdr:cNvSpPr/>
      </xdr:nvSpPr>
      <xdr:spPr>
        <a:xfrm>
          <a:off x="5091546" y="1510421"/>
          <a:ext cx="10795" cy="8033384"/>
        </a:xfrm>
        <a:custGeom>
          <a:avLst/>
          <a:gdLst/>
          <a:ahLst/>
          <a:cxnLst/>
          <a:rect l="0" t="0" r="0" b="0"/>
          <a:pathLst>
            <a:path w="10795" h="8033384">
              <a:moveTo>
                <a:pt x="10667" y="8033004"/>
              </a:moveTo>
              <a:lnTo>
                <a:pt x="0" y="8033004"/>
              </a:lnTo>
              <a:lnTo>
                <a:pt x="0" y="0"/>
              </a:lnTo>
              <a:lnTo>
                <a:pt x="10667" y="0"/>
              </a:lnTo>
              <a:lnTo>
                <a:pt x="10667" y="8033004"/>
              </a:lnTo>
              <a:close/>
            </a:path>
          </a:pathLst>
        </a:cu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34637</xdr:colOff>
      <xdr:row>7</xdr:row>
      <xdr:rowOff>159603</xdr:rowOff>
    </xdr:from>
    <xdr:ext cx="10795" cy="8033384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6796887-DFC0-4833-845F-FA7B6E4F7E79}"/>
            </a:ext>
          </a:extLst>
        </xdr:cNvPr>
        <xdr:cNvSpPr/>
      </xdr:nvSpPr>
      <xdr:spPr>
        <a:xfrm>
          <a:off x="5092412" y="1502628"/>
          <a:ext cx="10795" cy="8033384"/>
        </a:xfrm>
        <a:custGeom>
          <a:avLst/>
          <a:gdLst/>
          <a:ahLst/>
          <a:cxnLst/>
          <a:rect l="0" t="0" r="0" b="0"/>
          <a:pathLst>
            <a:path w="10795" h="8033384">
              <a:moveTo>
                <a:pt x="10667" y="8033004"/>
              </a:moveTo>
              <a:lnTo>
                <a:pt x="0" y="8033004"/>
              </a:lnTo>
              <a:lnTo>
                <a:pt x="0" y="0"/>
              </a:lnTo>
              <a:lnTo>
                <a:pt x="10667" y="0"/>
              </a:lnTo>
              <a:lnTo>
                <a:pt x="10667" y="8033004"/>
              </a:lnTo>
              <a:close/>
            </a:path>
          </a:pathLst>
        </a:custGeom>
        <a:noFill/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CB9B-58EA-415F-95D5-03F788063144}">
  <dimension ref="A1:H74"/>
  <sheetViews>
    <sheetView tabSelected="1" zoomScale="110" zoomScaleNormal="110" workbookViewId="0">
      <selection activeCell="E36" sqref="E36:E38"/>
    </sheetView>
  </sheetViews>
  <sheetFormatPr baseColWidth="10" defaultColWidth="9" defaultRowHeight="12.75"/>
  <cols>
    <col min="1" max="1" width="7" style="3" customWidth="1"/>
    <col min="2" max="2" width="77.1640625" bestFit="1" customWidth="1"/>
    <col min="3" max="3" width="4.33203125" bestFit="1" customWidth="1"/>
    <col min="4" max="4" width="4.83203125" style="3" bestFit="1" customWidth="1"/>
    <col min="5" max="5" width="10.83203125" style="3" bestFit="1" customWidth="1"/>
    <col min="6" max="6" width="17.5" style="3" customWidth="1"/>
    <col min="7" max="7" width="15" style="3" customWidth="1"/>
    <col min="8" max="8" width="17.33203125" customWidth="1"/>
  </cols>
  <sheetData>
    <row r="1" spans="1:8" ht="13.5" thickBot="1"/>
    <row r="2" spans="1:8" ht="15.75" thickBot="1">
      <c r="A2" s="56"/>
      <c r="B2" s="31" t="s">
        <v>68</v>
      </c>
      <c r="C2" s="67" t="s">
        <v>69</v>
      </c>
      <c r="D2" s="68"/>
      <c r="E2" s="68"/>
      <c r="F2" s="68"/>
      <c r="G2" s="26">
        <v>220901</v>
      </c>
    </row>
    <row r="3" spans="1:8" ht="13.5" thickBot="1">
      <c r="A3" s="57"/>
      <c r="B3" s="30"/>
      <c r="C3" s="28"/>
      <c r="D3" s="27"/>
      <c r="E3" s="27"/>
      <c r="F3" s="27"/>
      <c r="G3" s="29"/>
    </row>
    <row r="4" spans="1:8">
      <c r="A4" s="58"/>
      <c r="B4" s="36"/>
      <c r="C4" s="37"/>
      <c r="D4" s="38"/>
      <c r="E4" s="38"/>
      <c r="F4" s="38"/>
      <c r="G4" s="39"/>
    </row>
    <row r="5" spans="1:8">
      <c r="A5" s="59"/>
      <c r="B5" s="34" t="s">
        <v>70</v>
      </c>
      <c r="C5" s="33"/>
      <c r="D5" s="32"/>
      <c r="E5" s="32"/>
      <c r="F5" s="32"/>
      <c r="G5" s="40"/>
    </row>
    <row r="6" spans="1:8" ht="13.5" thickBot="1">
      <c r="A6" s="60"/>
      <c r="B6" s="41"/>
      <c r="C6" s="42"/>
      <c r="D6" s="43"/>
      <c r="E6" s="43"/>
      <c r="F6" s="43"/>
      <c r="G6" s="44"/>
    </row>
    <row r="7" spans="1:8" ht="24" customHeight="1">
      <c r="A7" s="4" t="s">
        <v>8</v>
      </c>
      <c r="B7" s="5" t="s">
        <v>9</v>
      </c>
      <c r="C7" s="24"/>
      <c r="D7" s="25"/>
      <c r="E7" s="6" t="s">
        <v>10</v>
      </c>
      <c r="F7" s="12" t="s">
        <v>11</v>
      </c>
      <c r="G7" s="13" t="s">
        <v>12</v>
      </c>
    </row>
    <row r="8" spans="1:8" ht="24.95" customHeight="1">
      <c r="A8" s="54">
        <v>1</v>
      </c>
      <c r="B8" s="65" t="s">
        <v>6</v>
      </c>
      <c r="C8" s="69"/>
      <c r="D8" s="69"/>
      <c r="E8" s="69"/>
      <c r="F8" s="69"/>
      <c r="G8" s="79"/>
    </row>
    <row r="9" spans="1:8">
      <c r="A9" s="35"/>
      <c r="B9" s="7" t="s">
        <v>6</v>
      </c>
      <c r="C9" s="7"/>
      <c r="D9" s="14"/>
      <c r="E9" s="14"/>
      <c r="F9" s="14"/>
      <c r="G9" s="14"/>
    </row>
    <row r="10" spans="1:8" ht="11.25" customHeight="1">
      <c r="A10" s="35"/>
      <c r="B10" s="10" t="s">
        <v>121</v>
      </c>
      <c r="C10" s="10" t="s">
        <v>7</v>
      </c>
      <c r="D10" s="8" t="s">
        <v>74</v>
      </c>
      <c r="E10" s="9">
        <v>1</v>
      </c>
      <c r="F10" s="19"/>
      <c r="G10" s="19">
        <f>E10*F10</f>
        <v>0</v>
      </c>
    </row>
    <row r="11" spans="1:8">
      <c r="A11" s="35"/>
      <c r="B11" s="70" t="s">
        <v>75</v>
      </c>
      <c r="C11" s="71"/>
      <c r="D11" s="71"/>
      <c r="E11" s="71"/>
      <c r="F11" s="71"/>
      <c r="G11" s="71"/>
      <c r="H11" s="53">
        <f>SUM(G10:G10)</f>
        <v>0</v>
      </c>
    </row>
    <row r="12" spans="1:8" ht="24" customHeight="1">
      <c r="A12" s="54">
        <v>2</v>
      </c>
      <c r="B12" s="65" t="s">
        <v>66</v>
      </c>
      <c r="C12" s="66"/>
      <c r="D12" s="66"/>
      <c r="E12" s="66"/>
      <c r="F12" s="66"/>
      <c r="G12" s="77"/>
    </row>
    <row r="13" spans="1:8">
      <c r="A13" s="35" t="s">
        <v>76</v>
      </c>
      <c r="B13" s="10" t="s">
        <v>46</v>
      </c>
      <c r="C13" s="15" t="s">
        <v>45</v>
      </c>
      <c r="D13" s="8" t="s">
        <v>14</v>
      </c>
      <c r="E13" s="50">
        <f>((6.7*1.5)+((6.7*3.95)/2))*2+2*((5*5.55)+((3.95*5.55)/2))+7+(1.4*1.7)+(2*1.2)+1.2+0.6</f>
        <v>137.5675</v>
      </c>
      <c r="F13" s="19"/>
      <c r="G13" s="19">
        <f>E13*F13</f>
        <v>0</v>
      </c>
    </row>
    <row r="14" spans="1:8">
      <c r="A14" s="35" t="s">
        <v>77</v>
      </c>
      <c r="B14" s="10" t="s">
        <v>47</v>
      </c>
      <c r="C14" s="15" t="s">
        <v>45</v>
      </c>
      <c r="D14" s="8" t="s">
        <v>14</v>
      </c>
      <c r="E14" s="50">
        <f>(6*(0.9*2.45))</f>
        <v>13.23</v>
      </c>
      <c r="F14" s="19"/>
      <c r="G14" s="19">
        <f t="shared" ref="G14:G19" si="0">E14*F14</f>
        <v>0</v>
      </c>
    </row>
    <row r="15" spans="1:8">
      <c r="A15" s="35" t="s">
        <v>78</v>
      </c>
      <c r="B15" s="10" t="s">
        <v>48</v>
      </c>
      <c r="C15" s="15" t="s">
        <v>45</v>
      </c>
      <c r="D15" s="8" t="s">
        <v>14</v>
      </c>
      <c r="E15" s="50">
        <f>E13+E14</f>
        <v>150.79749999999999</v>
      </c>
      <c r="F15" s="19"/>
      <c r="G15" s="19">
        <f t="shared" si="0"/>
        <v>0</v>
      </c>
    </row>
    <row r="16" spans="1:8">
      <c r="A16" s="35" t="s">
        <v>79</v>
      </c>
      <c r="B16" s="10" t="s">
        <v>49</v>
      </c>
      <c r="C16" s="15" t="s">
        <v>7</v>
      </c>
      <c r="D16" s="8" t="s">
        <v>15</v>
      </c>
      <c r="E16" s="50">
        <v>1</v>
      </c>
      <c r="F16" s="19"/>
      <c r="G16" s="19">
        <f t="shared" si="0"/>
        <v>0</v>
      </c>
    </row>
    <row r="17" spans="1:8">
      <c r="A17" s="35" t="s">
        <v>80</v>
      </c>
      <c r="B17" s="10" t="s">
        <v>50</v>
      </c>
      <c r="C17" s="15" t="s">
        <v>7</v>
      </c>
      <c r="D17" s="8" t="s">
        <v>16</v>
      </c>
      <c r="E17" s="51">
        <v>8</v>
      </c>
      <c r="F17" s="19"/>
      <c r="G17" s="19">
        <f t="shared" si="0"/>
        <v>0</v>
      </c>
    </row>
    <row r="18" spans="1:8">
      <c r="A18" s="35" t="s">
        <v>81</v>
      </c>
      <c r="B18" s="10" t="s">
        <v>51</v>
      </c>
      <c r="C18" s="15" t="s">
        <v>45</v>
      </c>
      <c r="D18" s="8" t="s">
        <v>17</v>
      </c>
      <c r="E18" s="50">
        <f>E53</f>
        <v>33.799999999999997</v>
      </c>
      <c r="F18" s="19"/>
      <c r="G18" s="19">
        <f t="shared" si="0"/>
        <v>0</v>
      </c>
    </row>
    <row r="19" spans="1:8">
      <c r="A19" s="35" t="s">
        <v>82</v>
      </c>
      <c r="B19" s="10" t="s">
        <v>52</v>
      </c>
      <c r="C19" s="15" t="s">
        <v>7</v>
      </c>
      <c r="D19" s="8" t="s">
        <v>15</v>
      </c>
      <c r="E19" s="50">
        <v>1</v>
      </c>
      <c r="F19" s="19"/>
      <c r="G19" s="19">
        <f t="shared" si="0"/>
        <v>0</v>
      </c>
    </row>
    <row r="20" spans="1:8">
      <c r="A20" s="35" t="s">
        <v>83</v>
      </c>
      <c r="B20" s="10" t="s">
        <v>53</v>
      </c>
      <c r="C20" s="15" t="s">
        <v>45</v>
      </c>
      <c r="D20" s="8" t="s">
        <v>14</v>
      </c>
      <c r="E20" s="50">
        <v>160</v>
      </c>
      <c r="F20" s="19"/>
      <c r="G20" s="19">
        <f>E20*F20</f>
        <v>0</v>
      </c>
    </row>
    <row r="21" spans="1:8">
      <c r="A21" s="35"/>
      <c r="B21" s="70" t="s">
        <v>75</v>
      </c>
      <c r="C21" s="71"/>
      <c r="D21" s="71"/>
      <c r="E21" s="71"/>
      <c r="F21" s="71"/>
      <c r="G21" s="71"/>
      <c r="H21" s="53">
        <f>SUM(G13:G20)</f>
        <v>0</v>
      </c>
    </row>
    <row r="22" spans="1:8" ht="24.95" customHeight="1">
      <c r="A22" s="54">
        <v>3</v>
      </c>
      <c r="B22" s="65" t="s">
        <v>64</v>
      </c>
      <c r="C22" s="66"/>
      <c r="D22" s="66"/>
      <c r="E22" s="66"/>
      <c r="F22" s="66"/>
      <c r="G22" s="77"/>
    </row>
    <row r="23" spans="1:8">
      <c r="A23" s="35" t="s">
        <v>84</v>
      </c>
      <c r="B23" s="10" t="s">
        <v>55</v>
      </c>
      <c r="C23" s="15" t="s">
        <v>7</v>
      </c>
      <c r="D23" s="8" t="s">
        <v>15</v>
      </c>
      <c r="E23" s="9">
        <v>1</v>
      </c>
      <c r="F23" s="19"/>
      <c r="G23" s="19">
        <f>E23*F23</f>
        <v>0</v>
      </c>
    </row>
    <row r="24" spans="1:8">
      <c r="A24" s="35" t="s">
        <v>85</v>
      </c>
      <c r="B24" s="10" t="s">
        <v>54</v>
      </c>
      <c r="C24" s="15" t="s">
        <v>7</v>
      </c>
      <c r="D24" s="8" t="s">
        <v>18</v>
      </c>
      <c r="E24" s="9">
        <v>1</v>
      </c>
      <c r="F24" s="49"/>
      <c r="G24" s="19">
        <f>E24*F24</f>
        <v>0</v>
      </c>
    </row>
    <row r="25" spans="1:8" ht="20.100000000000001" customHeight="1">
      <c r="A25" s="35"/>
      <c r="B25" s="7" t="s">
        <v>1</v>
      </c>
      <c r="C25" s="7"/>
      <c r="D25" s="16"/>
      <c r="E25" s="16"/>
      <c r="F25" s="16"/>
      <c r="G25" s="16"/>
    </row>
    <row r="26" spans="1:8" ht="21" customHeight="1">
      <c r="A26" s="35"/>
      <c r="B26" s="7" t="s">
        <v>2</v>
      </c>
      <c r="C26" s="7"/>
      <c r="D26" s="16"/>
      <c r="E26" s="16"/>
      <c r="F26" s="16"/>
      <c r="G26" s="16"/>
    </row>
    <row r="27" spans="1:8">
      <c r="A27" s="35" t="s">
        <v>99</v>
      </c>
      <c r="B27" s="10" t="s">
        <v>56</v>
      </c>
      <c r="C27" s="15" t="s">
        <v>45</v>
      </c>
      <c r="D27" s="8" t="s">
        <v>16</v>
      </c>
      <c r="E27" s="50">
        <v>0.75</v>
      </c>
      <c r="F27" s="19"/>
      <c r="G27" s="19">
        <f>E27*F27</f>
        <v>0</v>
      </c>
    </row>
    <row r="28" spans="1:8">
      <c r="A28" s="35" t="s">
        <v>90</v>
      </c>
      <c r="B28" s="10" t="s">
        <v>57</v>
      </c>
      <c r="C28" s="15" t="s">
        <v>45</v>
      </c>
      <c r="D28" s="8" t="s">
        <v>16</v>
      </c>
      <c r="E28" s="50">
        <v>0.5</v>
      </c>
      <c r="F28" s="19"/>
      <c r="G28" s="19">
        <f t="shared" ref="G28:G30" si="1">E28*F28</f>
        <v>0</v>
      </c>
    </row>
    <row r="29" spans="1:8">
      <c r="A29" s="35" t="s">
        <v>100</v>
      </c>
      <c r="B29" s="10" t="s">
        <v>58</v>
      </c>
      <c r="C29" s="15" t="s">
        <v>45</v>
      </c>
      <c r="D29" s="8" t="s">
        <v>13</v>
      </c>
      <c r="E29" s="50">
        <v>20</v>
      </c>
      <c r="F29" s="19"/>
      <c r="G29" s="19">
        <f t="shared" si="1"/>
        <v>0</v>
      </c>
    </row>
    <row r="30" spans="1:8">
      <c r="A30" s="35" t="s">
        <v>101</v>
      </c>
      <c r="B30" s="10" t="s">
        <v>59</v>
      </c>
      <c r="C30" s="15" t="s">
        <v>45</v>
      </c>
      <c r="D30" s="8" t="s">
        <v>13</v>
      </c>
      <c r="E30" s="50">
        <v>5</v>
      </c>
      <c r="F30" s="19"/>
      <c r="G30" s="19">
        <f t="shared" si="1"/>
        <v>0</v>
      </c>
    </row>
    <row r="31" spans="1:8" ht="24.95" customHeight="1">
      <c r="A31" s="55"/>
      <c r="B31" s="11" t="s">
        <v>3</v>
      </c>
      <c r="C31" s="11"/>
      <c r="D31" s="16"/>
      <c r="E31" s="52"/>
      <c r="F31" s="16"/>
      <c r="G31" s="16"/>
    </row>
    <row r="32" spans="1:8">
      <c r="A32" s="55" t="s">
        <v>102</v>
      </c>
      <c r="B32" s="10" t="s">
        <v>5</v>
      </c>
      <c r="C32" s="10" t="s">
        <v>45</v>
      </c>
      <c r="D32" s="8" t="s">
        <v>16</v>
      </c>
      <c r="E32" s="50">
        <v>0.75</v>
      </c>
      <c r="F32" s="19"/>
      <c r="G32" s="19">
        <f>E32*F32</f>
        <v>0</v>
      </c>
    </row>
    <row r="33" spans="1:8">
      <c r="A33" s="55" t="s">
        <v>103</v>
      </c>
      <c r="B33" s="10" t="s">
        <v>19</v>
      </c>
      <c r="C33" s="10" t="s">
        <v>45</v>
      </c>
      <c r="D33" s="8" t="s">
        <v>16</v>
      </c>
      <c r="E33" s="50">
        <v>0.5</v>
      </c>
      <c r="F33" s="19"/>
      <c r="G33" s="19">
        <f t="shared" ref="G33:G34" si="2">E33*F33</f>
        <v>0</v>
      </c>
    </row>
    <row r="34" spans="1:8">
      <c r="A34" s="55" t="s">
        <v>104</v>
      </c>
      <c r="B34" s="10" t="s">
        <v>20</v>
      </c>
      <c r="C34" s="10" t="s">
        <v>45</v>
      </c>
      <c r="D34" s="8" t="s">
        <v>14</v>
      </c>
      <c r="E34" s="50">
        <v>100</v>
      </c>
      <c r="F34" s="19"/>
      <c r="G34" s="19">
        <f t="shared" si="2"/>
        <v>0</v>
      </c>
    </row>
    <row r="35" spans="1:8" ht="26.1" customHeight="1">
      <c r="A35" s="55"/>
      <c r="B35" s="11" t="s">
        <v>4</v>
      </c>
      <c r="C35" s="11"/>
      <c r="D35" s="16"/>
      <c r="E35" s="52"/>
      <c r="F35" s="16"/>
      <c r="G35" s="16"/>
    </row>
    <row r="36" spans="1:8">
      <c r="A36" s="55" t="s">
        <v>105</v>
      </c>
      <c r="B36" s="10" t="s">
        <v>21</v>
      </c>
      <c r="C36" s="10" t="s">
        <v>45</v>
      </c>
      <c r="D36" s="8" t="s">
        <v>16</v>
      </c>
      <c r="E36" s="50">
        <v>0.16</v>
      </c>
      <c r="F36" s="19"/>
      <c r="G36" s="19">
        <f>E36*F36</f>
        <v>0</v>
      </c>
    </row>
    <row r="37" spans="1:8">
      <c r="A37" s="55" t="s">
        <v>106</v>
      </c>
      <c r="B37" s="10" t="s">
        <v>22</v>
      </c>
      <c r="C37" s="10" t="s">
        <v>45</v>
      </c>
      <c r="D37" s="8" t="s">
        <v>16</v>
      </c>
      <c r="E37" s="50">
        <v>0.92</v>
      </c>
      <c r="F37" s="19"/>
      <c r="G37" s="19">
        <f t="shared" ref="G37:G40" si="3">E37*F37</f>
        <v>0</v>
      </c>
    </row>
    <row r="38" spans="1:8">
      <c r="A38" s="55" t="s">
        <v>107</v>
      </c>
      <c r="B38" s="10" t="s">
        <v>23</v>
      </c>
      <c r="C38" s="10" t="s">
        <v>45</v>
      </c>
      <c r="D38" s="8" t="s">
        <v>16</v>
      </c>
      <c r="E38" s="50">
        <v>0.28999999999999998</v>
      </c>
      <c r="F38" s="19"/>
      <c r="G38" s="19">
        <f t="shared" si="3"/>
        <v>0</v>
      </c>
    </row>
    <row r="39" spans="1:8">
      <c r="A39" s="55" t="s">
        <v>108</v>
      </c>
      <c r="B39" s="10" t="s">
        <v>24</v>
      </c>
      <c r="C39" s="10" t="s">
        <v>45</v>
      </c>
      <c r="D39" s="8" t="s">
        <v>60</v>
      </c>
      <c r="E39" s="50">
        <v>48</v>
      </c>
      <c r="F39" s="49"/>
      <c r="G39" s="19">
        <f>E39*F39</f>
        <v>0</v>
      </c>
    </row>
    <row r="40" spans="1:8">
      <c r="A40" s="55" t="s">
        <v>109</v>
      </c>
      <c r="B40" s="10" t="s">
        <v>25</v>
      </c>
      <c r="C40" s="10" t="s">
        <v>7</v>
      </c>
      <c r="D40" s="8" t="s">
        <v>61</v>
      </c>
      <c r="E40" s="50">
        <v>1</v>
      </c>
      <c r="F40" s="19"/>
      <c r="G40" s="19">
        <f t="shared" si="3"/>
        <v>0</v>
      </c>
    </row>
    <row r="41" spans="1:8">
      <c r="A41" s="35"/>
      <c r="B41" s="70" t="s">
        <v>75</v>
      </c>
      <c r="C41" s="71"/>
      <c r="D41" s="71"/>
      <c r="E41" s="71"/>
      <c r="F41" s="71"/>
      <c r="G41" s="71"/>
      <c r="H41" s="53">
        <f>SUM(G23:G40)</f>
        <v>0</v>
      </c>
    </row>
    <row r="42" spans="1:8" ht="24.95" customHeight="1">
      <c r="A42" s="54">
        <v>4</v>
      </c>
      <c r="B42" s="65" t="s">
        <v>67</v>
      </c>
      <c r="C42" s="66"/>
      <c r="D42" s="66"/>
      <c r="E42" s="66"/>
      <c r="F42" s="66"/>
      <c r="G42" s="77"/>
    </row>
    <row r="43" spans="1:8" ht="21" customHeight="1">
      <c r="A43" s="55"/>
      <c r="B43" s="11" t="s">
        <v>65</v>
      </c>
      <c r="C43" s="7"/>
      <c r="D43" s="17"/>
      <c r="E43" s="17"/>
      <c r="F43" s="17"/>
      <c r="G43" s="17"/>
    </row>
    <row r="44" spans="1:8">
      <c r="A44" s="61" t="s">
        <v>86</v>
      </c>
      <c r="B44" s="10" t="s">
        <v>26</v>
      </c>
      <c r="C44" s="10" t="s">
        <v>45</v>
      </c>
      <c r="D44" s="8" t="s">
        <v>14</v>
      </c>
      <c r="E44" s="50">
        <f>E15-E56</f>
        <v>133.36749999999998</v>
      </c>
      <c r="F44" s="19"/>
      <c r="G44" s="19">
        <f>E44*F44</f>
        <v>0</v>
      </c>
    </row>
    <row r="45" spans="1:8">
      <c r="A45" s="61" t="s">
        <v>87</v>
      </c>
      <c r="B45" s="10" t="s">
        <v>27</v>
      </c>
      <c r="C45" s="10" t="s">
        <v>45</v>
      </c>
      <c r="D45" s="8" t="s">
        <v>14</v>
      </c>
      <c r="E45" s="50">
        <f>E44</f>
        <v>133.36749999999998</v>
      </c>
      <c r="F45" s="19"/>
      <c r="G45" s="19">
        <f t="shared" ref="G45:G54" si="4">E45*F45</f>
        <v>0</v>
      </c>
    </row>
    <row r="46" spans="1:8">
      <c r="A46" s="61" t="s">
        <v>88</v>
      </c>
      <c r="B46" s="10" t="s">
        <v>28</v>
      </c>
      <c r="C46" s="10" t="s">
        <v>45</v>
      </c>
      <c r="D46" s="8" t="s">
        <v>14</v>
      </c>
      <c r="E46" s="50">
        <f>E45</f>
        <v>133.36749999999998</v>
      </c>
      <c r="F46" s="19"/>
      <c r="G46" s="19">
        <f t="shared" si="4"/>
        <v>0</v>
      </c>
    </row>
    <row r="47" spans="1:8">
      <c r="A47" s="61" t="s">
        <v>89</v>
      </c>
      <c r="B47" s="10" t="s">
        <v>29</v>
      </c>
      <c r="C47" s="10" t="s">
        <v>45</v>
      </c>
      <c r="D47" s="8" t="s">
        <v>17</v>
      </c>
      <c r="E47" s="50">
        <f>22+3.3+2.5</f>
        <v>27.8</v>
      </c>
      <c r="F47" s="19"/>
      <c r="G47" s="19">
        <f t="shared" si="4"/>
        <v>0</v>
      </c>
    </row>
    <row r="48" spans="1:8">
      <c r="A48" s="61" t="s">
        <v>91</v>
      </c>
      <c r="B48" s="10" t="s">
        <v>30</v>
      </c>
      <c r="C48" s="10" t="s">
        <v>45</v>
      </c>
      <c r="D48" s="8" t="s">
        <v>17</v>
      </c>
      <c r="E48" s="50">
        <f>13.3+1.6+1.6</f>
        <v>16.5</v>
      </c>
      <c r="F48" s="19"/>
      <c r="G48" s="19">
        <f t="shared" si="4"/>
        <v>0</v>
      </c>
    </row>
    <row r="49" spans="1:7">
      <c r="A49" s="61" t="s">
        <v>92</v>
      </c>
      <c r="B49" s="10" t="s">
        <v>31</v>
      </c>
      <c r="C49" s="10" t="s">
        <v>45</v>
      </c>
      <c r="D49" s="18" t="s">
        <v>17</v>
      </c>
      <c r="E49" s="50">
        <v>10</v>
      </c>
      <c r="F49" s="19"/>
      <c r="G49" s="19">
        <f t="shared" si="4"/>
        <v>0</v>
      </c>
    </row>
    <row r="50" spans="1:7">
      <c r="A50" s="61" t="s">
        <v>93</v>
      </c>
      <c r="B50" s="10" t="s">
        <v>32</v>
      </c>
      <c r="C50" s="10" t="s">
        <v>45</v>
      </c>
      <c r="D50" s="8" t="s">
        <v>17</v>
      </c>
      <c r="E50" s="50">
        <v>13.3</v>
      </c>
      <c r="F50" s="19"/>
      <c r="G50" s="19">
        <f t="shared" si="4"/>
        <v>0</v>
      </c>
    </row>
    <row r="51" spans="1:7">
      <c r="A51" s="61" t="s">
        <v>94</v>
      </c>
      <c r="B51" s="10" t="s">
        <v>33</v>
      </c>
      <c r="C51" s="10" t="s">
        <v>45</v>
      </c>
      <c r="D51" s="8" t="s">
        <v>17</v>
      </c>
      <c r="E51" s="50">
        <v>11</v>
      </c>
      <c r="F51" s="19"/>
      <c r="G51" s="19">
        <f t="shared" si="4"/>
        <v>0</v>
      </c>
    </row>
    <row r="52" spans="1:7">
      <c r="A52" s="61" t="s">
        <v>95</v>
      </c>
      <c r="B52" s="10" t="s">
        <v>34</v>
      </c>
      <c r="C52" s="10" t="s">
        <v>45</v>
      </c>
      <c r="D52" s="8" t="s">
        <v>60</v>
      </c>
      <c r="E52" s="50">
        <v>18</v>
      </c>
      <c r="F52" s="19"/>
      <c r="G52" s="19">
        <f t="shared" si="4"/>
        <v>0</v>
      </c>
    </row>
    <row r="53" spans="1:7">
      <c r="A53" s="61" t="s">
        <v>96</v>
      </c>
      <c r="B53" s="10" t="s">
        <v>35</v>
      </c>
      <c r="C53" s="10" t="s">
        <v>45</v>
      </c>
      <c r="D53" s="8" t="s">
        <v>17</v>
      </c>
      <c r="E53" s="50">
        <f>16+15+2.8</f>
        <v>33.799999999999997</v>
      </c>
      <c r="F53" s="19"/>
      <c r="G53" s="19">
        <f t="shared" si="4"/>
        <v>0</v>
      </c>
    </row>
    <row r="54" spans="1:7">
      <c r="A54" s="61" t="s">
        <v>97</v>
      </c>
      <c r="B54" s="10" t="s">
        <v>36</v>
      </c>
      <c r="C54" s="10" t="s">
        <v>45</v>
      </c>
      <c r="D54" s="8" t="s">
        <v>60</v>
      </c>
      <c r="E54" s="9">
        <v>2</v>
      </c>
      <c r="F54" s="19"/>
      <c r="G54" s="19">
        <f t="shared" si="4"/>
        <v>0</v>
      </c>
    </row>
    <row r="55" spans="1:7" ht="21" customHeight="1">
      <c r="A55" s="55"/>
      <c r="B55" s="11" t="s">
        <v>37</v>
      </c>
      <c r="C55" s="7"/>
      <c r="D55" s="17"/>
      <c r="E55" s="17"/>
      <c r="F55" s="17"/>
      <c r="G55" s="17"/>
    </row>
    <row r="56" spans="1:7">
      <c r="A56" s="61" t="s">
        <v>98</v>
      </c>
      <c r="B56" s="10" t="s">
        <v>38</v>
      </c>
      <c r="C56" s="10" t="s">
        <v>45</v>
      </c>
      <c r="D56" s="8" t="s">
        <v>14</v>
      </c>
      <c r="E56" s="50">
        <f>(6*(0.9*2.45))+(2*1.2)+1.2+0.6</f>
        <v>17.430000000000003</v>
      </c>
      <c r="F56" s="19"/>
      <c r="G56" s="19">
        <f>E56*F56</f>
        <v>0</v>
      </c>
    </row>
    <row r="57" spans="1:7">
      <c r="A57" s="61" t="s">
        <v>111</v>
      </c>
      <c r="B57" s="10" t="s">
        <v>27</v>
      </c>
      <c r="C57" s="10" t="s">
        <v>45</v>
      </c>
      <c r="D57" s="8" t="s">
        <v>14</v>
      </c>
      <c r="E57" s="50">
        <f>E56</f>
        <v>17.430000000000003</v>
      </c>
      <c r="F57" s="19"/>
      <c r="G57" s="19">
        <f t="shared" ref="G57:G66" si="5">E57*F57</f>
        <v>0</v>
      </c>
    </row>
    <row r="58" spans="1:7">
      <c r="A58" s="61" t="s">
        <v>112</v>
      </c>
      <c r="B58" s="10" t="s">
        <v>28</v>
      </c>
      <c r="C58" s="10" t="s">
        <v>45</v>
      </c>
      <c r="D58" s="8" t="s">
        <v>14</v>
      </c>
      <c r="E58" s="50">
        <f>E57</f>
        <v>17.430000000000003</v>
      </c>
      <c r="F58" s="19"/>
      <c r="G58" s="19">
        <f t="shared" si="5"/>
        <v>0</v>
      </c>
    </row>
    <row r="59" spans="1:7">
      <c r="A59" s="61" t="s">
        <v>113</v>
      </c>
      <c r="B59" s="10" t="s">
        <v>29</v>
      </c>
      <c r="C59" s="10" t="s">
        <v>45</v>
      </c>
      <c r="D59" s="8" t="s">
        <v>17</v>
      </c>
      <c r="E59" s="50">
        <v>5.5</v>
      </c>
      <c r="F59" s="19"/>
      <c r="G59" s="19">
        <f>E59*F59</f>
        <v>0</v>
      </c>
    </row>
    <row r="60" spans="1:7">
      <c r="A60" s="61" t="s">
        <v>114</v>
      </c>
      <c r="B60" s="10" t="s">
        <v>30</v>
      </c>
      <c r="C60" s="10" t="s">
        <v>45</v>
      </c>
      <c r="D60" s="8" t="s">
        <v>17</v>
      </c>
      <c r="E60" s="50">
        <v>15</v>
      </c>
      <c r="F60" s="19"/>
      <c r="G60" s="19">
        <f t="shared" si="5"/>
        <v>0</v>
      </c>
    </row>
    <row r="61" spans="1:7">
      <c r="A61" s="61" t="s">
        <v>115</v>
      </c>
      <c r="B61" s="10" t="s">
        <v>39</v>
      </c>
      <c r="C61" s="10" t="s">
        <v>45</v>
      </c>
      <c r="D61" s="8" t="s">
        <v>17</v>
      </c>
      <c r="E61" s="50">
        <v>5.5</v>
      </c>
      <c r="F61" s="19"/>
      <c r="G61" s="19">
        <f t="shared" si="5"/>
        <v>0</v>
      </c>
    </row>
    <row r="62" spans="1:7">
      <c r="A62" s="61" t="s">
        <v>116</v>
      </c>
      <c r="B62" s="10" t="s">
        <v>40</v>
      </c>
      <c r="C62" s="10" t="s">
        <v>7</v>
      </c>
      <c r="D62" s="8" t="s">
        <v>61</v>
      </c>
      <c r="E62" s="50">
        <v>1</v>
      </c>
      <c r="F62" s="19"/>
      <c r="G62" s="19">
        <f t="shared" si="5"/>
        <v>0</v>
      </c>
    </row>
    <row r="63" spans="1:7">
      <c r="A63" s="61" t="s">
        <v>117</v>
      </c>
      <c r="B63" s="10" t="s">
        <v>41</v>
      </c>
      <c r="C63" s="10" t="s">
        <v>7</v>
      </c>
      <c r="D63" s="8" t="s">
        <v>61</v>
      </c>
      <c r="E63" s="50">
        <v>1</v>
      </c>
      <c r="F63" s="19"/>
      <c r="G63" s="19">
        <f t="shared" si="5"/>
        <v>0</v>
      </c>
    </row>
    <row r="64" spans="1:7">
      <c r="A64" s="61" t="s">
        <v>118</v>
      </c>
      <c r="B64" s="10" t="s">
        <v>42</v>
      </c>
      <c r="C64" s="10" t="s">
        <v>7</v>
      </c>
      <c r="D64" s="8" t="s">
        <v>61</v>
      </c>
      <c r="E64" s="50">
        <v>1</v>
      </c>
      <c r="F64" s="19"/>
      <c r="G64" s="19">
        <f t="shared" si="5"/>
        <v>0</v>
      </c>
    </row>
    <row r="65" spans="1:8">
      <c r="A65" s="61" t="s">
        <v>119</v>
      </c>
      <c r="B65" s="10" t="s">
        <v>43</v>
      </c>
      <c r="C65" s="10" t="s">
        <v>45</v>
      </c>
      <c r="D65" s="8" t="s">
        <v>17</v>
      </c>
      <c r="E65" s="50">
        <v>5.5</v>
      </c>
      <c r="F65" s="19"/>
      <c r="G65" s="19">
        <f t="shared" si="5"/>
        <v>0</v>
      </c>
    </row>
    <row r="66" spans="1:8">
      <c r="A66" s="61" t="s">
        <v>120</v>
      </c>
      <c r="B66" s="10" t="s">
        <v>44</v>
      </c>
      <c r="C66" s="10" t="s">
        <v>7</v>
      </c>
      <c r="D66" s="8" t="s">
        <v>60</v>
      </c>
      <c r="E66" s="50">
        <v>1</v>
      </c>
      <c r="F66" s="19"/>
      <c r="G66" s="19">
        <f t="shared" si="5"/>
        <v>0</v>
      </c>
    </row>
    <row r="67" spans="1:8">
      <c r="A67" s="35"/>
      <c r="B67" s="70" t="s">
        <v>75</v>
      </c>
      <c r="C67" s="71"/>
      <c r="D67" s="71"/>
      <c r="E67" s="71"/>
      <c r="F67" s="71"/>
      <c r="G67" s="71"/>
      <c r="H67" s="53">
        <f>SUM(G43:G66)</f>
        <v>0</v>
      </c>
    </row>
    <row r="68" spans="1:8" ht="24.95" customHeight="1">
      <c r="A68" s="54">
        <v>5</v>
      </c>
      <c r="B68" s="65" t="s">
        <v>71</v>
      </c>
      <c r="C68" s="66"/>
      <c r="D68" s="66"/>
      <c r="E68" s="66"/>
      <c r="F68" s="66"/>
      <c r="G68" s="77"/>
    </row>
    <row r="69" spans="1:8" ht="21" customHeight="1">
      <c r="A69" s="55"/>
      <c r="B69" s="11" t="s">
        <v>72</v>
      </c>
      <c r="C69" s="7"/>
      <c r="D69" s="17"/>
      <c r="E69" s="17"/>
      <c r="F69" s="17"/>
      <c r="G69" s="17"/>
    </row>
    <row r="70" spans="1:8">
      <c r="A70" s="61" t="s">
        <v>110</v>
      </c>
      <c r="B70" s="10" t="s">
        <v>73</v>
      </c>
      <c r="C70" s="10" t="s">
        <v>74</v>
      </c>
      <c r="D70" s="8" t="s">
        <v>61</v>
      </c>
      <c r="E70" s="45">
        <v>1</v>
      </c>
      <c r="F70" s="19"/>
      <c r="G70" s="19">
        <f>E70*F70</f>
        <v>0</v>
      </c>
    </row>
    <row r="71" spans="1:8" ht="13.5" thickBot="1">
      <c r="A71" s="62"/>
      <c r="B71" s="20"/>
      <c r="C71" s="20"/>
      <c r="D71" s="21"/>
      <c r="E71" s="22"/>
      <c r="F71" s="23"/>
      <c r="G71" s="23"/>
    </row>
    <row r="72" spans="1:8">
      <c r="A72" s="63"/>
      <c r="B72" s="73" t="s">
        <v>62</v>
      </c>
      <c r="C72" s="74"/>
      <c r="D72" s="74"/>
      <c r="E72" s="74"/>
      <c r="F72" s="74"/>
      <c r="G72" s="46">
        <f>SUM(G10:G71)</f>
        <v>0</v>
      </c>
      <c r="H72" s="1"/>
    </row>
    <row r="73" spans="1:8">
      <c r="A73" s="63"/>
      <c r="B73" s="75" t="s">
        <v>63</v>
      </c>
      <c r="C73" s="76"/>
      <c r="D73" s="76"/>
      <c r="E73" s="76"/>
      <c r="F73" s="78"/>
      <c r="G73" s="47">
        <f>6%*G72</f>
        <v>0</v>
      </c>
      <c r="H73" s="1"/>
    </row>
    <row r="74" spans="1:8">
      <c r="A74" s="64"/>
      <c r="B74" s="72" t="s">
        <v>0</v>
      </c>
      <c r="C74" s="72"/>
      <c r="D74" s="72"/>
      <c r="E74" s="72"/>
      <c r="F74" s="72"/>
      <c r="G74" s="48">
        <f>G72+G73</f>
        <v>0</v>
      </c>
      <c r="H74" s="2"/>
    </row>
  </sheetData>
  <mergeCells count="13">
    <mergeCell ref="B22:G22"/>
    <mergeCell ref="C2:F2"/>
    <mergeCell ref="B8:G8"/>
    <mergeCell ref="B11:G11"/>
    <mergeCell ref="B12:G12"/>
    <mergeCell ref="B21:G21"/>
    <mergeCell ref="B74:F74"/>
    <mergeCell ref="B41:G41"/>
    <mergeCell ref="B42:G42"/>
    <mergeCell ref="B67:G67"/>
    <mergeCell ref="B68:G68"/>
    <mergeCell ref="B72:F72"/>
    <mergeCell ref="B73:F7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C80-5C38-48BC-8419-B4D3FC2A8B22}">
  <sheetPr>
    <pageSetUpPr fitToPage="1"/>
  </sheetPr>
  <dimension ref="A1:E74"/>
  <sheetViews>
    <sheetView zoomScale="110" zoomScaleNormal="110" workbookViewId="0">
      <selection activeCell="A2" sqref="A2:E71"/>
    </sheetView>
  </sheetViews>
  <sheetFormatPr baseColWidth="10" defaultColWidth="9" defaultRowHeight="12.75"/>
  <cols>
    <col min="1" max="1" width="7" style="3" customWidth="1"/>
    <col min="2" max="2" width="91.6640625" customWidth="1"/>
    <col min="3" max="3" width="4.33203125" bestFit="1" customWidth="1"/>
    <col min="4" max="4" width="4.83203125" style="3" bestFit="1" customWidth="1"/>
    <col min="5" max="5" width="31.83203125" style="3" customWidth="1"/>
  </cols>
  <sheetData>
    <row r="1" spans="1:5" ht="13.5" thickBot="1"/>
    <row r="2" spans="1:5" ht="15.75" thickBot="1">
      <c r="A2" s="56"/>
      <c r="B2" s="31" t="s">
        <v>68</v>
      </c>
      <c r="C2" s="67" t="s">
        <v>69</v>
      </c>
      <c r="D2" s="68"/>
      <c r="E2" s="68"/>
    </row>
    <row r="3" spans="1:5" ht="13.5" thickBot="1">
      <c r="A3" s="57"/>
      <c r="B3" s="30"/>
      <c r="C3" s="28"/>
      <c r="D3" s="27"/>
      <c r="E3" s="27"/>
    </row>
    <row r="4" spans="1:5">
      <c r="A4" s="58"/>
      <c r="B4" s="36"/>
      <c r="C4" s="37"/>
      <c r="D4" s="38"/>
      <c r="E4" s="38"/>
    </row>
    <row r="5" spans="1:5">
      <c r="A5" s="59"/>
      <c r="B5" s="34" t="s">
        <v>70</v>
      </c>
      <c r="C5" s="33"/>
      <c r="D5" s="32"/>
      <c r="E5" s="32"/>
    </row>
    <row r="6" spans="1:5" ht="13.5" thickBot="1">
      <c r="A6" s="60"/>
      <c r="B6" s="41"/>
      <c r="C6" s="42"/>
      <c r="D6" s="43"/>
      <c r="E6" s="43"/>
    </row>
    <row r="7" spans="1:5" ht="24" customHeight="1">
      <c r="A7" s="4" t="s">
        <v>8</v>
      </c>
      <c r="B7" s="5" t="s">
        <v>9</v>
      </c>
      <c r="C7" s="24"/>
      <c r="D7" s="25"/>
      <c r="E7" s="6" t="s">
        <v>10</v>
      </c>
    </row>
    <row r="8" spans="1:5" ht="24.95" customHeight="1">
      <c r="A8" s="54">
        <v>1</v>
      </c>
      <c r="B8" s="65" t="s">
        <v>6</v>
      </c>
      <c r="C8" s="69"/>
      <c r="D8" s="69"/>
      <c r="E8" s="69"/>
    </row>
    <row r="9" spans="1:5">
      <c r="A9" s="35"/>
      <c r="B9" s="7" t="s">
        <v>6</v>
      </c>
      <c r="C9" s="7"/>
      <c r="D9" s="14"/>
      <c r="E9" s="14"/>
    </row>
    <row r="10" spans="1:5" ht="11.25" customHeight="1">
      <c r="A10" s="35"/>
      <c r="B10" s="10" t="s">
        <v>121</v>
      </c>
      <c r="C10" s="10" t="s">
        <v>7</v>
      </c>
      <c r="D10" s="8" t="s">
        <v>74</v>
      </c>
      <c r="E10" s="9">
        <v>1</v>
      </c>
    </row>
    <row r="11" spans="1:5">
      <c r="A11" s="35"/>
      <c r="B11" s="70"/>
      <c r="C11" s="71"/>
      <c r="D11" s="71"/>
      <c r="E11" s="71"/>
    </row>
    <row r="12" spans="1:5" ht="24" customHeight="1">
      <c r="A12" s="54">
        <v>2</v>
      </c>
      <c r="B12" s="65" t="s">
        <v>66</v>
      </c>
      <c r="C12" s="66"/>
      <c r="D12" s="66"/>
      <c r="E12" s="66"/>
    </row>
    <row r="13" spans="1:5">
      <c r="A13" s="35" t="s">
        <v>76</v>
      </c>
      <c r="B13" s="10" t="s">
        <v>46</v>
      </c>
      <c r="C13" s="15" t="s">
        <v>45</v>
      </c>
      <c r="D13" s="8" t="s">
        <v>14</v>
      </c>
      <c r="E13" s="50">
        <f>((6.7*1.5)+((6.7*3.95)/2))*2+2*((5*5.55)+((3.95*5.55)/2))+7+(1.4*1.7)+(2*1.2)+1.2+0.6</f>
        <v>137.5675</v>
      </c>
    </row>
    <row r="14" spans="1:5">
      <c r="A14" s="35" t="s">
        <v>77</v>
      </c>
      <c r="B14" s="10" t="s">
        <v>47</v>
      </c>
      <c r="C14" s="15" t="s">
        <v>45</v>
      </c>
      <c r="D14" s="8" t="s">
        <v>14</v>
      </c>
      <c r="E14" s="50">
        <f>(6*(0.9*2.45))</f>
        <v>13.23</v>
      </c>
    </row>
    <row r="15" spans="1:5">
      <c r="A15" s="35" t="s">
        <v>78</v>
      </c>
      <c r="B15" s="10" t="s">
        <v>48</v>
      </c>
      <c r="C15" s="15" t="s">
        <v>45</v>
      </c>
      <c r="D15" s="8" t="s">
        <v>14</v>
      </c>
      <c r="E15" s="50">
        <f>E13+E14</f>
        <v>150.79749999999999</v>
      </c>
    </row>
    <row r="16" spans="1:5">
      <c r="A16" s="35" t="s">
        <v>79</v>
      </c>
      <c r="B16" s="10" t="s">
        <v>49</v>
      </c>
      <c r="C16" s="15" t="s">
        <v>7</v>
      </c>
      <c r="D16" s="8" t="s">
        <v>15</v>
      </c>
      <c r="E16" s="50">
        <v>1</v>
      </c>
    </row>
    <row r="17" spans="1:5">
      <c r="A17" s="35" t="s">
        <v>80</v>
      </c>
      <c r="B17" s="10" t="s">
        <v>50</v>
      </c>
      <c r="C17" s="15" t="s">
        <v>7</v>
      </c>
      <c r="D17" s="8" t="s">
        <v>16</v>
      </c>
      <c r="E17" s="51">
        <v>8</v>
      </c>
    </row>
    <row r="18" spans="1:5">
      <c r="A18" s="35" t="s">
        <v>81</v>
      </c>
      <c r="B18" s="10" t="s">
        <v>51</v>
      </c>
      <c r="C18" s="15" t="s">
        <v>45</v>
      </c>
      <c r="D18" s="8" t="s">
        <v>17</v>
      </c>
      <c r="E18" s="50">
        <f>E53</f>
        <v>33.799999999999997</v>
      </c>
    </row>
    <row r="19" spans="1:5">
      <c r="A19" s="35" t="s">
        <v>82</v>
      </c>
      <c r="B19" s="10" t="s">
        <v>52</v>
      </c>
      <c r="C19" s="15" t="s">
        <v>7</v>
      </c>
      <c r="D19" s="8" t="s">
        <v>15</v>
      </c>
      <c r="E19" s="50">
        <v>1</v>
      </c>
    </row>
    <row r="20" spans="1:5">
      <c r="A20" s="35" t="s">
        <v>83</v>
      </c>
      <c r="B20" s="10" t="s">
        <v>53</v>
      </c>
      <c r="C20" s="15" t="s">
        <v>45</v>
      </c>
      <c r="D20" s="8" t="s">
        <v>14</v>
      </c>
      <c r="E20" s="50">
        <v>160</v>
      </c>
    </row>
    <row r="21" spans="1:5">
      <c r="A21" s="35"/>
      <c r="B21" s="70"/>
      <c r="C21" s="71"/>
      <c r="D21" s="71"/>
      <c r="E21" s="71"/>
    </row>
    <row r="22" spans="1:5" ht="24.95" customHeight="1">
      <c r="A22" s="54">
        <v>3</v>
      </c>
      <c r="B22" s="65" t="s">
        <v>64</v>
      </c>
      <c r="C22" s="66"/>
      <c r="D22" s="66"/>
      <c r="E22" s="66"/>
    </row>
    <row r="23" spans="1:5">
      <c r="A23" s="35" t="s">
        <v>84</v>
      </c>
      <c r="B23" s="10" t="s">
        <v>55</v>
      </c>
      <c r="C23" s="15" t="s">
        <v>7</v>
      </c>
      <c r="D23" s="8" t="s">
        <v>15</v>
      </c>
      <c r="E23" s="9">
        <v>1</v>
      </c>
    </row>
    <row r="24" spans="1:5">
      <c r="A24" s="35" t="s">
        <v>85</v>
      </c>
      <c r="B24" s="10" t="s">
        <v>54</v>
      </c>
      <c r="C24" s="15" t="s">
        <v>7</v>
      </c>
      <c r="D24" s="8" t="s">
        <v>18</v>
      </c>
      <c r="E24" s="9">
        <v>1</v>
      </c>
    </row>
    <row r="25" spans="1:5" ht="20.100000000000001" customHeight="1">
      <c r="A25" s="35"/>
      <c r="B25" s="7" t="s">
        <v>1</v>
      </c>
      <c r="C25" s="7"/>
      <c r="D25" s="16"/>
      <c r="E25" s="16"/>
    </row>
    <row r="26" spans="1:5" ht="21" customHeight="1">
      <c r="A26" s="35"/>
      <c r="B26" s="7" t="s">
        <v>2</v>
      </c>
      <c r="C26" s="7"/>
      <c r="D26" s="16"/>
      <c r="E26" s="16"/>
    </row>
    <row r="27" spans="1:5">
      <c r="A27" s="35" t="s">
        <v>99</v>
      </c>
      <c r="B27" s="10" t="s">
        <v>56</v>
      </c>
      <c r="C27" s="15" t="s">
        <v>45</v>
      </c>
      <c r="D27" s="8" t="s">
        <v>16</v>
      </c>
      <c r="E27" s="50">
        <v>0.75</v>
      </c>
    </row>
    <row r="28" spans="1:5">
      <c r="A28" s="35" t="s">
        <v>90</v>
      </c>
      <c r="B28" s="10" t="s">
        <v>57</v>
      </c>
      <c r="C28" s="15" t="s">
        <v>45</v>
      </c>
      <c r="D28" s="8" t="s">
        <v>16</v>
      </c>
      <c r="E28" s="50">
        <v>0.5</v>
      </c>
    </row>
    <row r="29" spans="1:5">
      <c r="A29" s="35" t="s">
        <v>100</v>
      </c>
      <c r="B29" s="10" t="s">
        <v>58</v>
      </c>
      <c r="C29" s="15" t="s">
        <v>45</v>
      </c>
      <c r="D29" s="8" t="s">
        <v>13</v>
      </c>
      <c r="E29" s="50">
        <v>20</v>
      </c>
    </row>
    <row r="30" spans="1:5">
      <c r="A30" s="35" t="s">
        <v>101</v>
      </c>
      <c r="B30" s="10" t="s">
        <v>59</v>
      </c>
      <c r="C30" s="15" t="s">
        <v>45</v>
      </c>
      <c r="D30" s="8" t="s">
        <v>13</v>
      </c>
      <c r="E30" s="50">
        <v>5</v>
      </c>
    </row>
    <row r="31" spans="1:5" ht="24.95" customHeight="1">
      <c r="A31" s="55"/>
      <c r="B31" s="11" t="s">
        <v>3</v>
      </c>
      <c r="C31" s="11"/>
      <c r="D31" s="16"/>
      <c r="E31" s="52"/>
    </row>
    <row r="32" spans="1:5">
      <c r="A32" s="55" t="s">
        <v>102</v>
      </c>
      <c r="B32" s="10" t="s">
        <v>5</v>
      </c>
      <c r="C32" s="10" t="s">
        <v>45</v>
      </c>
      <c r="D32" s="8" t="s">
        <v>16</v>
      </c>
      <c r="E32" s="50">
        <v>0.75</v>
      </c>
    </row>
    <row r="33" spans="1:5">
      <c r="A33" s="55" t="s">
        <v>103</v>
      </c>
      <c r="B33" s="10" t="s">
        <v>19</v>
      </c>
      <c r="C33" s="10" t="s">
        <v>45</v>
      </c>
      <c r="D33" s="8" t="s">
        <v>16</v>
      </c>
      <c r="E33" s="50">
        <v>0.5</v>
      </c>
    </row>
    <row r="34" spans="1:5">
      <c r="A34" s="55" t="s">
        <v>104</v>
      </c>
      <c r="B34" s="10" t="s">
        <v>20</v>
      </c>
      <c r="C34" s="10" t="s">
        <v>45</v>
      </c>
      <c r="D34" s="8" t="s">
        <v>14</v>
      </c>
      <c r="E34" s="50">
        <v>100</v>
      </c>
    </row>
    <row r="35" spans="1:5" ht="26.1" customHeight="1">
      <c r="A35" s="55"/>
      <c r="B35" s="11" t="s">
        <v>4</v>
      </c>
      <c r="C35" s="11"/>
      <c r="D35" s="16"/>
      <c r="E35" s="52"/>
    </row>
    <row r="36" spans="1:5">
      <c r="A36" s="55" t="s">
        <v>105</v>
      </c>
      <c r="B36" s="10" t="s">
        <v>21</v>
      </c>
      <c r="C36" s="10" t="s">
        <v>45</v>
      </c>
      <c r="D36" s="8" t="s">
        <v>16</v>
      </c>
      <c r="E36" s="50">
        <v>0.16</v>
      </c>
    </row>
    <row r="37" spans="1:5">
      <c r="A37" s="55" t="s">
        <v>106</v>
      </c>
      <c r="B37" s="10" t="s">
        <v>22</v>
      </c>
      <c r="C37" s="10" t="s">
        <v>45</v>
      </c>
      <c r="D37" s="8" t="s">
        <v>16</v>
      </c>
      <c r="E37" s="50">
        <v>0.92</v>
      </c>
    </row>
    <row r="38" spans="1:5">
      <c r="A38" s="55" t="s">
        <v>107</v>
      </c>
      <c r="B38" s="10" t="s">
        <v>23</v>
      </c>
      <c r="C38" s="10" t="s">
        <v>45</v>
      </c>
      <c r="D38" s="8" t="s">
        <v>16</v>
      </c>
      <c r="E38" s="50">
        <v>0.28999999999999998</v>
      </c>
    </row>
    <row r="39" spans="1:5">
      <c r="A39" s="55" t="s">
        <v>108</v>
      </c>
      <c r="B39" s="10" t="s">
        <v>24</v>
      </c>
      <c r="C39" s="10" t="s">
        <v>45</v>
      </c>
      <c r="D39" s="8" t="s">
        <v>60</v>
      </c>
      <c r="E39" s="50">
        <v>48</v>
      </c>
    </row>
    <row r="40" spans="1:5">
      <c r="A40" s="55" t="s">
        <v>109</v>
      </c>
      <c r="B40" s="10" t="s">
        <v>25</v>
      </c>
      <c r="C40" s="10" t="s">
        <v>7</v>
      </c>
      <c r="D40" s="8" t="s">
        <v>61</v>
      </c>
      <c r="E40" s="50">
        <v>1</v>
      </c>
    </row>
    <row r="41" spans="1:5">
      <c r="A41" s="35"/>
      <c r="B41" s="70"/>
      <c r="C41" s="71"/>
      <c r="D41" s="71"/>
      <c r="E41" s="71"/>
    </row>
    <row r="42" spans="1:5" ht="24.95" customHeight="1">
      <c r="A42" s="54">
        <v>4</v>
      </c>
      <c r="B42" s="65" t="s">
        <v>67</v>
      </c>
      <c r="C42" s="66"/>
      <c r="D42" s="66"/>
      <c r="E42" s="66"/>
    </row>
    <row r="43" spans="1:5" ht="21" customHeight="1">
      <c r="A43" s="55"/>
      <c r="B43" s="11" t="s">
        <v>65</v>
      </c>
      <c r="C43" s="7"/>
      <c r="D43" s="17"/>
      <c r="E43" s="17"/>
    </row>
    <row r="44" spans="1:5">
      <c r="A44" s="61" t="s">
        <v>86</v>
      </c>
      <c r="B44" s="10" t="s">
        <v>26</v>
      </c>
      <c r="C44" s="10" t="s">
        <v>45</v>
      </c>
      <c r="D44" s="8" t="s">
        <v>14</v>
      </c>
      <c r="E44" s="50">
        <f>E15-E56</f>
        <v>133.36749999999998</v>
      </c>
    </row>
    <row r="45" spans="1:5">
      <c r="A45" s="61" t="s">
        <v>87</v>
      </c>
      <c r="B45" s="10" t="s">
        <v>27</v>
      </c>
      <c r="C45" s="10" t="s">
        <v>45</v>
      </c>
      <c r="D45" s="8" t="s">
        <v>14</v>
      </c>
      <c r="E45" s="50">
        <f>E44</f>
        <v>133.36749999999998</v>
      </c>
    </row>
    <row r="46" spans="1:5">
      <c r="A46" s="61" t="s">
        <v>88</v>
      </c>
      <c r="B46" s="10" t="s">
        <v>28</v>
      </c>
      <c r="C46" s="10" t="s">
        <v>45</v>
      </c>
      <c r="D46" s="8" t="s">
        <v>14</v>
      </c>
      <c r="E46" s="50">
        <f>E45</f>
        <v>133.36749999999998</v>
      </c>
    </row>
    <row r="47" spans="1:5">
      <c r="A47" s="61" t="s">
        <v>89</v>
      </c>
      <c r="B47" s="10" t="s">
        <v>29</v>
      </c>
      <c r="C47" s="10" t="s">
        <v>45</v>
      </c>
      <c r="D47" s="8" t="s">
        <v>17</v>
      </c>
      <c r="E47" s="50">
        <f>22+3.3+2.5</f>
        <v>27.8</v>
      </c>
    </row>
    <row r="48" spans="1:5">
      <c r="A48" s="61" t="s">
        <v>91</v>
      </c>
      <c r="B48" s="10" t="s">
        <v>30</v>
      </c>
      <c r="C48" s="10" t="s">
        <v>45</v>
      </c>
      <c r="D48" s="8" t="s">
        <v>17</v>
      </c>
      <c r="E48" s="50">
        <f>13.3+1.6+1.6</f>
        <v>16.5</v>
      </c>
    </row>
    <row r="49" spans="1:5">
      <c r="A49" s="61" t="s">
        <v>92</v>
      </c>
      <c r="B49" s="10" t="s">
        <v>31</v>
      </c>
      <c r="C49" s="10" t="s">
        <v>45</v>
      </c>
      <c r="D49" s="18" t="s">
        <v>17</v>
      </c>
      <c r="E49" s="50">
        <v>10</v>
      </c>
    </row>
    <row r="50" spans="1:5">
      <c r="A50" s="61" t="s">
        <v>93</v>
      </c>
      <c r="B50" s="10" t="s">
        <v>32</v>
      </c>
      <c r="C50" s="10" t="s">
        <v>45</v>
      </c>
      <c r="D50" s="8" t="s">
        <v>17</v>
      </c>
      <c r="E50" s="50">
        <v>13.3</v>
      </c>
    </row>
    <row r="51" spans="1:5">
      <c r="A51" s="61" t="s">
        <v>94</v>
      </c>
      <c r="B51" s="10" t="s">
        <v>33</v>
      </c>
      <c r="C51" s="10" t="s">
        <v>45</v>
      </c>
      <c r="D51" s="8" t="s">
        <v>17</v>
      </c>
      <c r="E51" s="50">
        <v>11</v>
      </c>
    </row>
    <row r="52" spans="1:5">
      <c r="A52" s="61" t="s">
        <v>95</v>
      </c>
      <c r="B52" s="10" t="s">
        <v>34</v>
      </c>
      <c r="C52" s="10" t="s">
        <v>45</v>
      </c>
      <c r="D52" s="8" t="s">
        <v>60</v>
      </c>
      <c r="E52" s="50">
        <v>18</v>
      </c>
    </row>
    <row r="53" spans="1:5">
      <c r="A53" s="61" t="s">
        <v>96</v>
      </c>
      <c r="B53" s="10" t="s">
        <v>35</v>
      </c>
      <c r="C53" s="10" t="s">
        <v>45</v>
      </c>
      <c r="D53" s="8" t="s">
        <v>17</v>
      </c>
      <c r="E53" s="50">
        <f>16+15+2.8</f>
        <v>33.799999999999997</v>
      </c>
    </row>
    <row r="54" spans="1:5">
      <c r="A54" s="61" t="s">
        <v>97</v>
      </c>
      <c r="B54" s="10" t="s">
        <v>36</v>
      </c>
      <c r="C54" s="10" t="s">
        <v>45</v>
      </c>
      <c r="D54" s="8" t="s">
        <v>60</v>
      </c>
      <c r="E54" s="9">
        <v>2</v>
      </c>
    </row>
    <row r="55" spans="1:5" ht="21" customHeight="1">
      <c r="A55" s="55"/>
      <c r="B55" s="11" t="s">
        <v>37</v>
      </c>
      <c r="C55" s="7"/>
      <c r="D55" s="17"/>
      <c r="E55" s="17"/>
    </row>
    <row r="56" spans="1:5">
      <c r="A56" s="61" t="s">
        <v>98</v>
      </c>
      <c r="B56" s="10" t="s">
        <v>38</v>
      </c>
      <c r="C56" s="10" t="s">
        <v>45</v>
      </c>
      <c r="D56" s="8" t="s">
        <v>14</v>
      </c>
      <c r="E56" s="50">
        <f>(6*(0.9*2.45))+(2*1.2)+1.2+0.6</f>
        <v>17.430000000000003</v>
      </c>
    </row>
    <row r="57" spans="1:5">
      <c r="A57" s="61" t="s">
        <v>111</v>
      </c>
      <c r="B57" s="10" t="s">
        <v>27</v>
      </c>
      <c r="C57" s="10" t="s">
        <v>45</v>
      </c>
      <c r="D57" s="8" t="s">
        <v>14</v>
      </c>
      <c r="E57" s="50">
        <f>E56</f>
        <v>17.430000000000003</v>
      </c>
    </row>
    <row r="58" spans="1:5">
      <c r="A58" s="61" t="s">
        <v>112</v>
      </c>
      <c r="B58" s="10" t="s">
        <v>28</v>
      </c>
      <c r="C58" s="10" t="s">
        <v>45</v>
      </c>
      <c r="D58" s="8" t="s">
        <v>14</v>
      </c>
      <c r="E58" s="50">
        <f>E57</f>
        <v>17.430000000000003</v>
      </c>
    </row>
    <row r="59" spans="1:5">
      <c r="A59" s="61" t="s">
        <v>113</v>
      </c>
      <c r="B59" s="10" t="s">
        <v>29</v>
      </c>
      <c r="C59" s="10" t="s">
        <v>45</v>
      </c>
      <c r="D59" s="8" t="s">
        <v>17</v>
      </c>
      <c r="E59" s="50">
        <v>5.5</v>
      </c>
    </row>
    <row r="60" spans="1:5">
      <c r="A60" s="61" t="s">
        <v>114</v>
      </c>
      <c r="B60" s="10" t="s">
        <v>30</v>
      </c>
      <c r="C60" s="10" t="s">
        <v>45</v>
      </c>
      <c r="D60" s="8" t="s">
        <v>17</v>
      </c>
      <c r="E60" s="50">
        <v>15</v>
      </c>
    </row>
    <row r="61" spans="1:5">
      <c r="A61" s="61" t="s">
        <v>115</v>
      </c>
      <c r="B61" s="10" t="s">
        <v>39</v>
      </c>
      <c r="C61" s="10" t="s">
        <v>45</v>
      </c>
      <c r="D61" s="8" t="s">
        <v>17</v>
      </c>
      <c r="E61" s="50">
        <v>5.5</v>
      </c>
    </row>
    <row r="62" spans="1:5">
      <c r="A62" s="61" t="s">
        <v>116</v>
      </c>
      <c r="B62" s="10" t="s">
        <v>40</v>
      </c>
      <c r="C62" s="10" t="s">
        <v>7</v>
      </c>
      <c r="D62" s="8" t="s">
        <v>61</v>
      </c>
      <c r="E62" s="50">
        <v>1</v>
      </c>
    </row>
    <row r="63" spans="1:5">
      <c r="A63" s="61" t="s">
        <v>117</v>
      </c>
      <c r="B63" s="10" t="s">
        <v>41</v>
      </c>
      <c r="C63" s="10" t="s">
        <v>7</v>
      </c>
      <c r="D63" s="8" t="s">
        <v>61</v>
      </c>
      <c r="E63" s="50">
        <v>1</v>
      </c>
    </row>
    <row r="64" spans="1:5">
      <c r="A64" s="61" t="s">
        <v>118</v>
      </c>
      <c r="B64" s="10" t="s">
        <v>42</v>
      </c>
      <c r="C64" s="10" t="s">
        <v>7</v>
      </c>
      <c r="D64" s="8" t="s">
        <v>61</v>
      </c>
      <c r="E64" s="50">
        <v>1</v>
      </c>
    </row>
    <row r="65" spans="1:5">
      <c r="A65" s="61" t="s">
        <v>119</v>
      </c>
      <c r="B65" s="10" t="s">
        <v>43</v>
      </c>
      <c r="C65" s="10" t="s">
        <v>45</v>
      </c>
      <c r="D65" s="8" t="s">
        <v>17</v>
      </c>
      <c r="E65" s="50">
        <v>5.5</v>
      </c>
    </row>
    <row r="66" spans="1:5">
      <c r="A66" s="61" t="s">
        <v>120</v>
      </c>
      <c r="B66" s="10" t="s">
        <v>44</v>
      </c>
      <c r="C66" s="10" t="s">
        <v>7</v>
      </c>
      <c r="D66" s="8" t="s">
        <v>60</v>
      </c>
      <c r="E66" s="50">
        <v>1</v>
      </c>
    </row>
    <row r="67" spans="1:5">
      <c r="A67" s="35"/>
      <c r="B67" s="70" t="s">
        <v>75</v>
      </c>
      <c r="C67" s="71"/>
      <c r="D67" s="71"/>
      <c r="E67" s="71"/>
    </row>
    <row r="68" spans="1:5" ht="24.95" customHeight="1">
      <c r="A68" s="54">
        <v>5</v>
      </c>
      <c r="B68" s="65" t="s">
        <v>71</v>
      </c>
      <c r="C68" s="66"/>
      <c r="D68" s="66"/>
      <c r="E68" s="66"/>
    </row>
    <row r="69" spans="1:5" ht="21" customHeight="1">
      <c r="A69" s="55"/>
      <c r="B69" s="11" t="s">
        <v>72</v>
      </c>
      <c r="C69" s="7"/>
      <c r="D69" s="17"/>
      <c r="E69" s="17"/>
    </row>
    <row r="70" spans="1:5">
      <c r="A70" s="61" t="s">
        <v>110</v>
      </c>
      <c r="B70" s="10" t="s">
        <v>73</v>
      </c>
      <c r="C70" s="10" t="s">
        <v>74</v>
      </c>
      <c r="D70" s="8" t="s">
        <v>61</v>
      </c>
      <c r="E70" s="45">
        <v>1</v>
      </c>
    </row>
    <row r="71" spans="1:5" ht="13.5" thickBot="1">
      <c r="A71" s="62"/>
      <c r="B71" s="20"/>
      <c r="C71" s="20"/>
      <c r="D71" s="21"/>
      <c r="E71" s="22"/>
    </row>
    <row r="72" spans="1:5">
      <c r="A72" s="63"/>
      <c r="B72" s="73" t="s">
        <v>62</v>
      </c>
      <c r="C72" s="74"/>
      <c r="D72" s="74"/>
      <c r="E72" s="74"/>
    </row>
    <row r="73" spans="1:5">
      <c r="A73" s="63"/>
      <c r="B73" s="75" t="s">
        <v>63</v>
      </c>
      <c r="C73" s="76"/>
      <c r="D73" s="76"/>
      <c r="E73" s="76"/>
    </row>
    <row r="74" spans="1:5">
      <c r="A74" s="64"/>
      <c r="B74" s="72" t="s">
        <v>0</v>
      </c>
      <c r="C74" s="72"/>
      <c r="D74" s="72"/>
      <c r="E74" s="72"/>
    </row>
  </sheetData>
  <mergeCells count="13">
    <mergeCell ref="B74:E74"/>
    <mergeCell ref="B41:E41"/>
    <mergeCell ref="B42:E42"/>
    <mergeCell ref="B67:E67"/>
    <mergeCell ref="B68:E68"/>
    <mergeCell ref="B72:E72"/>
    <mergeCell ref="B73:E73"/>
    <mergeCell ref="B22:E22"/>
    <mergeCell ref="C2:E2"/>
    <mergeCell ref="B8:E8"/>
    <mergeCell ref="B11:E11"/>
    <mergeCell ref="B12:E12"/>
    <mergeCell ref="B21:E2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Métré vierge</vt:lpstr>
      <vt:lpstr>Métré rapport</vt:lpstr>
      <vt:lpstr>'Métré rapport'!Print_Area</vt:lpstr>
      <vt:lpstr>'Métré vierge'!Print_Area</vt:lpstr>
      <vt:lpstr>'Métré rapport'!Zone_d_impression</vt:lpstr>
      <vt:lpstr>'Métré vierge'!Zone_d_impression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DEvis Couverture.xls</dc:title>
  <dc:creator>o.battais</dc:creator>
  <cp:lastModifiedBy>Benoit Lemmens</cp:lastModifiedBy>
  <cp:lastPrinted>2022-09-01T06:40:18Z</cp:lastPrinted>
  <dcterms:created xsi:type="dcterms:W3CDTF">2022-06-07T13:54:38Z</dcterms:created>
  <dcterms:modified xsi:type="dcterms:W3CDTF">2022-09-01T06:57:40Z</dcterms:modified>
</cp:coreProperties>
</file>